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<sst xmlns="http://schemas.openxmlformats.org/spreadsheetml/2006/main" count="119" uniqueCount="79">
  <si>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</si>
  <si>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</si>
  <si>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</si>
  <si>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</si>
  <si>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</si>
  <si>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</si>
  <si>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</si>
  <si>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</si>
  <si>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</si>
  <si>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</si>
  <si>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</si>
  <si>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</si>
  <si>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</si>
  <si>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</si>
  <si>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</si>
  <si>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</si>
  <si>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</si>
  <si>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</si>
  <si>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</si>
  <si>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</si>
  <si>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</si>
  <si>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</si>
  <si>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</si>
  <si>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</si>
  <si>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</si>
  <si>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</si>
  <si>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</si>
  <si>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</si>
  <si>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</si>
  <si>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</si>
  <si>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</si>
  <si>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</si>
  <si>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</si>
  <si>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</si>
  <si>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</si>
  <si>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</si>
  <si>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</si>
  <si>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</si>
  <si>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</si>
  <si>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</si>
  <si>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</si>
  <si>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</si>
  <si>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</si>
  <si>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</si>
  <si>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</si>
  <si>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</si>
  <si>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</si>
  <si>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</si>
  <si>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</si>
  <si>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</si>
  <si>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</si>
  <si>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</si>
  <si>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</si>
  <si>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</si>
  <si>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</si>
  <si>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</si>
  <si>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</si>
  <si>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</si>
  <si>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</si>
  <si>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</si>
  <si>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</si>
  <si>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</si>
  <si>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</si>
  <si>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</si>
  <si>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</si>
  <si>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</si>
  <si>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</si>
  <si>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</si>
  <si>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Зміни до   розпису доходів станом на 01.02.2017р. :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</si>
  <si>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</si>
  <si>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</si>
  <si>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</si>
  <si>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станом на 02.02.2017</t>
  </si>
  <si>
    <r>
      <t xml:space="preserve">станом на 02.02.2017р.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</si>
  <si>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</si>
  <si>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</si>
  <si>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</si>
  <si>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02.02.2017</t>
    </r>
    <r>
      <rPr>
        <sz val="10"/>
        <rFont val="Times New Roman"/>
        <family val="1"/>
      </rPr>
      <t xml:space="preserve"> (тис.грн.)</t>
    </r>
  </si>
  <si>
    <t>план на січень-лютий 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</si>
</sst>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3.6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49" xfId="0" applyNumberFormat="1" applyFont="1" applyBorder="1" applyAlignment="1">
      <alignment/>
    </xf>
    <xf numFmtId="185" fontId="2" fillId="0" borderId="58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59" xfId="0" applyNumberFormat="1" applyFont="1" applyBorder="1" applyAlignment="1">
      <alignment/>
    </xf>
    <xf numFmtId="185" fontId="2" fillId="0" borderId="6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61" xfId="0" applyNumberFormat="1" applyFont="1" applyBorder="1" applyAlignment="1">
      <alignment/>
    </xf>
    <xf numFmtId="185" fontId="2" fillId="0" borderId="62" xfId="0" applyNumberFormat="1" applyFont="1" applyBorder="1" applyAlignment="1">
      <alignment horizontal="center"/>
    </xf>
    <xf numFmtId="185" fontId="2" fillId="0" borderId="63" xfId="0" applyNumberFormat="1" applyFont="1" applyBorder="1" applyAlignment="1">
      <alignment horizontal="center"/>
    </xf>
    <xf numFmtId="185" fontId="2" fillId="0" borderId="64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7239685"/>
        <c:axId val="45395118"/>
      </c:lineChart>
      <c:catAx>
        <c:axId val="572396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5118"/>
        <c:crosses val="autoZero"/>
        <c:auto val="0"/>
        <c:lblOffset val="100"/>
        <c:tickLblSkip val="1"/>
        <c:noMultiLvlLbl val="0"/>
      </c:catAx>
      <c:valAx>
        <c:axId val="453951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396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02879"/>
        <c:axId val="53125912"/>
      </c:lineChart>
      <c:catAx>
        <c:axId val="5902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25912"/>
        <c:crosses val="autoZero"/>
        <c:auto val="0"/>
        <c:lblOffset val="100"/>
        <c:tickLblSkip val="1"/>
        <c:noMultiLvlLbl val="0"/>
      </c:catAx>
      <c:valAx>
        <c:axId val="531259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28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8371161"/>
        <c:axId val="8231586"/>
      </c:bar3D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116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975411"/>
        <c:axId val="62778700"/>
      </c:bar3D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75411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102 166,3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-102 585,5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- 101 855,8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D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74</v>
      </c>
      <c r="Q1" s="101"/>
      <c r="R1" s="101"/>
      <c r="S1" s="101"/>
      <c r="T1" s="101"/>
      <c r="U1" s="102"/>
    </row>
    <row r="2" spans="1:21" ht="15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66</v>
      </c>
      <c r="Q2" s="107"/>
      <c r="R2" s="107"/>
      <c r="S2" s="107"/>
      <c r="T2" s="107"/>
      <c r="U2" s="10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09" t="s">
        <v>47</v>
      </c>
      <c r="T3" s="11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11">
        <v>0</v>
      </c>
      <c r="T4" s="11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13">
        <v>0</v>
      </c>
      <c r="T5" s="11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15">
        <v>0</v>
      </c>
      <c r="T6" s="11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15">
        <v>0</v>
      </c>
      <c r="T7" s="11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13">
        <v>0</v>
      </c>
      <c r="T8" s="11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13">
        <v>0</v>
      </c>
      <c r="T9" s="11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13">
        <v>0</v>
      </c>
      <c r="T10" s="11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13">
        <v>0</v>
      </c>
      <c r="T11" s="11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13">
        <v>0</v>
      </c>
      <c r="T12" s="11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13">
        <v>0</v>
      </c>
      <c r="T13" s="11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13">
        <v>0</v>
      </c>
      <c r="T14" s="11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13">
        <v>1</v>
      </c>
      <c r="T15" s="114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13">
        <v>0</v>
      </c>
      <c r="T16" s="114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13">
        <v>0</v>
      </c>
      <c r="T17" s="114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13">
        <v>0</v>
      </c>
      <c r="T18" s="114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13">
        <v>0</v>
      </c>
      <c r="T19" s="114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13">
        <v>0</v>
      </c>
      <c r="T20" s="114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13">
        <v>0</v>
      </c>
      <c r="T21" s="114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13">
        <v>0</v>
      </c>
      <c r="T22" s="11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29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>
        <v>42767</v>
      </c>
      <c r="Q28" s="125">
        <f>'[2]січень 17'!$D$94</f>
        <v>9505.30341</v>
      </c>
      <c r="R28" s="125"/>
      <c r="S28" s="12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/>
      <c r="Q29" s="125"/>
      <c r="R29" s="125"/>
      <c r="S29" s="12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6" t="s">
        <v>45</v>
      </c>
      <c r="R31" s="12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8" t="s">
        <v>40</v>
      </c>
      <c r="R32" s="12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2">
        <v>42767</v>
      </c>
      <c r="Q38" s="124">
        <f>104633628.96/1000</f>
        <v>104633.62895999999</v>
      </c>
      <c r="R38" s="124"/>
      <c r="S38" s="12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/>
      <c r="Q39" s="124"/>
      <c r="R39" s="124"/>
      <c r="S39" s="12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75</v>
      </c>
      <c r="Q1" s="101"/>
      <c r="R1" s="101"/>
      <c r="S1" s="101"/>
      <c r="T1" s="101"/>
      <c r="U1" s="102"/>
    </row>
    <row r="2" spans="1:21" ht="15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73</v>
      </c>
      <c r="Q2" s="107"/>
      <c r="R2" s="107"/>
      <c r="S2" s="107"/>
      <c r="T2" s="107"/>
      <c r="U2" s="10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150" t="s">
        <v>25</v>
      </c>
      <c r="Q3" s="149" t="s">
        <v>26</v>
      </c>
      <c r="R3" s="151" t="s">
        <v>38</v>
      </c>
      <c r="S3" s="152" t="s">
        <v>47</v>
      </c>
      <c r="T3" s="153"/>
      <c r="U3" s="154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12.699999999999363</v>
      </c>
      <c r="L4" s="69">
        <v>4080.1</v>
      </c>
      <c r="M4" s="69">
        <v>4000</v>
      </c>
      <c r="N4" s="3">
        <f aca="true" t="shared" si="1" ref="N4:N23">L4/M4</f>
        <v>1.020025</v>
      </c>
      <c r="O4" s="2">
        <f>AVERAGE(L4:L4)</f>
        <v>4080.1</v>
      </c>
      <c r="P4" s="155">
        <v>9.8</v>
      </c>
      <c r="Q4" s="156">
        <v>0</v>
      </c>
      <c r="R4" s="157">
        <v>0</v>
      </c>
      <c r="S4" s="111">
        <v>0</v>
      </c>
      <c r="T4" s="112"/>
      <c r="U4" s="158">
        <f>P4+Q4+S4+R4+T4</f>
        <v>9.8</v>
      </c>
    </row>
    <row r="5" spans="1:21" ht="12.75">
      <c r="A5" s="10">
        <v>42768</v>
      </c>
      <c r="B5" s="69"/>
      <c r="C5" s="69"/>
      <c r="D5" s="69"/>
      <c r="E5" s="69"/>
      <c r="F5" s="86"/>
      <c r="G5" s="85"/>
      <c r="H5" s="85"/>
      <c r="I5" s="85"/>
      <c r="J5" s="69"/>
      <c r="K5" s="69">
        <f t="shared" si="0"/>
        <v>0</v>
      </c>
      <c r="L5" s="69"/>
      <c r="M5" s="69">
        <v>3700</v>
      </c>
      <c r="N5" s="3">
        <f t="shared" si="1"/>
        <v>0</v>
      </c>
      <c r="O5" s="2">
        <v>4080.1</v>
      </c>
      <c r="P5" s="75"/>
      <c r="Q5" s="69"/>
      <c r="R5" s="76"/>
      <c r="S5" s="113"/>
      <c r="T5" s="114"/>
      <c r="U5" s="74">
        <f aca="true" t="shared" si="2" ref="U5:U23">P5+Q5+S5+R5+T5</f>
        <v>0</v>
      </c>
    </row>
    <row r="6" spans="1:21" ht="12.75">
      <c r="A6" s="10">
        <v>42769</v>
      </c>
      <c r="B6" s="69"/>
      <c r="C6" s="69"/>
      <c r="D6" s="78"/>
      <c r="E6" s="69"/>
      <c r="F6" s="87"/>
      <c r="G6" s="85"/>
      <c r="H6" s="85"/>
      <c r="I6" s="85"/>
      <c r="J6" s="85"/>
      <c r="K6" s="69">
        <f t="shared" si="0"/>
        <v>0</v>
      </c>
      <c r="L6" s="69"/>
      <c r="M6" s="69">
        <v>2800</v>
      </c>
      <c r="N6" s="3">
        <f t="shared" si="1"/>
        <v>0</v>
      </c>
      <c r="O6" s="2">
        <v>4080.1</v>
      </c>
      <c r="P6" s="77"/>
      <c r="Q6" s="78"/>
      <c r="R6" s="79"/>
      <c r="S6" s="115"/>
      <c r="T6" s="116"/>
      <c r="U6" s="74">
        <f t="shared" si="2"/>
        <v>0</v>
      </c>
    </row>
    <row r="7" spans="1:21" ht="12.75">
      <c r="A7" s="10">
        <v>42772</v>
      </c>
      <c r="B7" s="84"/>
      <c r="C7" s="69"/>
      <c r="D7" s="69"/>
      <c r="E7" s="69"/>
      <c r="F7" s="86"/>
      <c r="G7" s="85"/>
      <c r="H7" s="85"/>
      <c r="I7" s="85"/>
      <c r="J7" s="85"/>
      <c r="K7" s="69">
        <f t="shared" si="0"/>
        <v>0</v>
      </c>
      <c r="L7" s="69"/>
      <c r="M7" s="69">
        <v>4800</v>
      </c>
      <c r="N7" s="3">
        <f t="shared" si="1"/>
        <v>0</v>
      </c>
      <c r="O7" s="2">
        <v>4080.1</v>
      </c>
      <c r="P7" s="77"/>
      <c r="Q7" s="78"/>
      <c r="R7" s="79"/>
      <c r="S7" s="115"/>
      <c r="T7" s="116"/>
      <c r="U7" s="74">
        <f t="shared" si="2"/>
        <v>0</v>
      </c>
    </row>
    <row r="8" spans="1:21" ht="12.75">
      <c r="A8" s="10">
        <v>42773</v>
      </c>
      <c r="B8" s="69"/>
      <c r="C8" s="80"/>
      <c r="D8" s="85"/>
      <c r="E8" s="85"/>
      <c r="F8" s="69"/>
      <c r="G8" s="85"/>
      <c r="H8" s="85"/>
      <c r="I8" s="85"/>
      <c r="J8" s="85"/>
      <c r="K8" s="69">
        <f t="shared" si="0"/>
        <v>0</v>
      </c>
      <c r="L8" s="69"/>
      <c r="M8" s="69">
        <v>5500</v>
      </c>
      <c r="N8" s="3">
        <f t="shared" si="1"/>
        <v>0</v>
      </c>
      <c r="O8" s="2">
        <v>4080.1</v>
      </c>
      <c r="P8" s="77"/>
      <c r="Q8" s="78"/>
      <c r="R8" s="76"/>
      <c r="S8" s="113"/>
      <c r="T8" s="114"/>
      <c r="U8" s="74">
        <f t="shared" si="2"/>
        <v>0</v>
      </c>
    </row>
    <row r="9" spans="1:21" ht="12.75">
      <c r="A9" s="10">
        <v>42774</v>
      </c>
      <c r="B9" s="69"/>
      <c r="C9" s="80"/>
      <c r="D9" s="85"/>
      <c r="E9" s="89"/>
      <c r="F9" s="69"/>
      <c r="G9" s="85"/>
      <c r="H9" s="85"/>
      <c r="I9" s="85"/>
      <c r="J9" s="85"/>
      <c r="K9" s="69">
        <f t="shared" si="0"/>
        <v>0</v>
      </c>
      <c r="L9" s="69"/>
      <c r="M9" s="69">
        <v>2800</v>
      </c>
      <c r="N9" s="3">
        <f t="shared" si="1"/>
        <v>0</v>
      </c>
      <c r="O9" s="2">
        <v>4080.1</v>
      </c>
      <c r="P9" s="77"/>
      <c r="Q9" s="78"/>
      <c r="R9" s="76"/>
      <c r="S9" s="113"/>
      <c r="T9" s="114"/>
      <c r="U9" s="74">
        <f t="shared" si="2"/>
        <v>0</v>
      </c>
    </row>
    <row r="10" spans="1:21" ht="12.75">
      <c r="A10" s="10">
        <v>42775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3000</v>
      </c>
      <c r="N10" s="3">
        <f t="shared" si="1"/>
        <v>0</v>
      </c>
      <c r="O10" s="2">
        <v>4080.1</v>
      </c>
      <c r="P10" s="77"/>
      <c r="Q10" s="78"/>
      <c r="R10" s="76"/>
      <c r="S10" s="113"/>
      <c r="T10" s="114"/>
      <c r="U10" s="74">
        <f>P10+Q10+S10+R10+T10</f>
        <v>0</v>
      </c>
    </row>
    <row r="11" spans="1:21" ht="12.75">
      <c r="A11" s="10">
        <v>42776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3600</v>
      </c>
      <c r="N11" s="3">
        <f t="shared" si="1"/>
        <v>0</v>
      </c>
      <c r="O11" s="2">
        <v>4080.1</v>
      </c>
      <c r="P11" s="75"/>
      <c r="Q11" s="69"/>
      <c r="R11" s="76"/>
      <c r="S11" s="113"/>
      <c r="T11" s="114"/>
      <c r="U11" s="74">
        <f t="shared" si="2"/>
        <v>0</v>
      </c>
    </row>
    <row r="12" spans="1:21" ht="12.75">
      <c r="A12" s="10">
        <v>42779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3300</v>
      </c>
      <c r="N12" s="3">
        <f t="shared" si="1"/>
        <v>0</v>
      </c>
      <c r="O12" s="2">
        <v>4080.1</v>
      </c>
      <c r="P12" s="75"/>
      <c r="Q12" s="69"/>
      <c r="R12" s="76"/>
      <c r="S12" s="113"/>
      <c r="T12" s="114"/>
      <c r="U12" s="74">
        <f t="shared" si="2"/>
        <v>0</v>
      </c>
    </row>
    <row r="13" spans="1:21" ht="12.75">
      <c r="A13" s="10">
        <v>42780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4200</v>
      </c>
      <c r="N13" s="3">
        <f t="shared" si="1"/>
        <v>0</v>
      </c>
      <c r="O13" s="2">
        <v>4080.1</v>
      </c>
      <c r="P13" s="75"/>
      <c r="Q13" s="69"/>
      <c r="R13" s="76"/>
      <c r="S13" s="113"/>
      <c r="T13" s="114"/>
      <c r="U13" s="74">
        <f t="shared" si="2"/>
        <v>0</v>
      </c>
    </row>
    <row r="14" spans="1:21" ht="12.75">
      <c r="A14" s="10">
        <v>42781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6900</v>
      </c>
      <c r="N14" s="3">
        <f t="shared" si="1"/>
        <v>0</v>
      </c>
      <c r="O14" s="2">
        <v>4080.1</v>
      </c>
      <c r="P14" s="75"/>
      <c r="Q14" s="69"/>
      <c r="R14" s="80"/>
      <c r="S14" s="113"/>
      <c r="T14" s="114"/>
      <c r="U14" s="74">
        <f t="shared" si="2"/>
        <v>0</v>
      </c>
    </row>
    <row r="15" spans="1:21" ht="12.75">
      <c r="A15" s="10">
        <v>42782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5800</v>
      </c>
      <c r="N15" s="3">
        <f>L15/M15</f>
        <v>0</v>
      </c>
      <c r="O15" s="2">
        <v>4080.1</v>
      </c>
      <c r="P15" s="75"/>
      <c r="Q15" s="69"/>
      <c r="R15" s="80"/>
      <c r="S15" s="113"/>
      <c r="T15" s="114"/>
      <c r="U15" s="74">
        <f t="shared" si="2"/>
        <v>0</v>
      </c>
    </row>
    <row r="16" spans="1:21" ht="12.75">
      <c r="A16" s="10">
        <v>42783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3600</v>
      </c>
      <c r="N16" s="3">
        <f t="shared" si="1"/>
        <v>0</v>
      </c>
      <c r="O16" s="2">
        <v>4080.1</v>
      </c>
      <c r="P16" s="75"/>
      <c r="Q16" s="69"/>
      <c r="R16" s="80"/>
      <c r="S16" s="113"/>
      <c r="T16" s="114"/>
      <c r="U16" s="74">
        <f t="shared" si="2"/>
        <v>0</v>
      </c>
    </row>
    <row r="17" spans="1:21" ht="12.75">
      <c r="A17" s="10">
        <v>42786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3425</v>
      </c>
      <c r="N17" s="3">
        <f t="shared" si="1"/>
        <v>0</v>
      </c>
      <c r="O17" s="2">
        <v>4080.1</v>
      </c>
      <c r="P17" s="75"/>
      <c r="Q17" s="69"/>
      <c r="R17" s="80"/>
      <c r="S17" s="113"/>
      <c r="T17" s="114"/>
      <c r="U17" s="74">
        <f t="shared" si="2"/>
        <v>0</v>
      </c>
    </row>
    <row r="18" spans="1:21" ht="12.75">
      <c r="A18" s="10">
        <v>42787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4200</v>
      </c>
      <c r="N18" s="3">
        <f>L18/M18</f>
        <v>0</v>
      </c>
      <c r="O18" s="2">
        <v>4080.1</v>
      </c>
      <c r="P18" s="75"/>
      <c r="Q18" s="69"/>
      <c r="R18" s="76"/>
      <c r="S18" s="113"/>
      <c r="T18" s="114"/>
      <c r="U18" s="74">
        <f t="shared" si="2"/>
        <v>0</v>
      </c>
    </row>
    <row r="19" spans="1:21" ht="12.75">
      <c r="A19" s="10">
        <v>42788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5600</v>
      </c>
      <c r="N19" s="3">
        <f t="shared" si="1"/>
        <v>0</v>
      </c>
      <c r="O19" s="2">
        <v>4080.1</v>
      </c>
      <c r="P19" s="75"/>
      <c r="Q19" s="69"/>
      <c r="R19" s="76"/>
      <c r="S19" s="113"/>
      <c r="T19" s="114"/>
      <c r="U19" s="74">
        <f t="shared" si="2"/>
        <v>0</v>
      </c>
    </row>
    <row r="20" spans="1:21" ht="12.75">
      <c r="A20" s="10">
        <v>42789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6600</v>
      </c>
      <c r="N20" s="3">
        <f t="shared" si="1"/>
        <v>0</v>
      </c>
      <c r="O20" s="2">
        <v>4080.1</v>
      </c>
      <c r="P20" s="75"/>
      <c r="Q20" s="69"/>
      <c r="R20" s="76"/>
      <c r="S20" s="113"/>
      <c r="T20" s="114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4080.1</v>
      </c>
      <c r="P21" s="75"/>
      <c r="Q21" s="69"/>
      <c r="R21" s="76"/>
      <c r="S21" s="113"/>
      <c r="T21" s="114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12040</v>
      </c>
      <c r="N22" s="3">
        <f t="shared" si="1"/>
        <v>0</v>
      </c>
      <c r="O22" s="2">
        <v>4080.1</v>
      </c>
      <c r="P22" s="75"/>
      <c r="Q22" s="69"/>
      <c r="R22" s="76"/>
      <c r="S22" s="113"/>
      <c r="T22" s="114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15000</v>
      </c>
      <c r="N23" s="3">
        <f t="shared" si="1"/>
        <v>0</v>
      </c>
      <c r="O23" s="2">
        <v>4080.1</v>
      </c>
      <c r="P23" s="159"/>
      <c r="Q23" s="160"/>
      <c r="R23" s="161"/>
      <c r="S23" s="162"/>
      <c r="T23" s="163"/>
      <c r="U23" s="164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630.3</v>
      </c>
      <c r="C24" s="92">
        <f t="shared" si="3"/>
        <v>4.3</v>
      </c>
      <c r="D24" s="92">
        <f t="shared" si="3"/>
        <v>5.6</v>
      </c>
      <c r="E24" s="92">
        <f t="shared" si="3"/>
        <v>132.4</v>
      </c>
      <c r="F24" s="92">
        <f t="shared" si="3"/>
        <v>1134.3</v>
      </c>
      <c r="G24" s="92">
        <f t="shared" si="3"/>
        <v>30.9</v>
      </c>
      <c r="H24" s="92">
        <f t="shared" si="3"/>
        <v>13.3</v>
      </c>
      <c r="I24" s="92">
        <f t="shared" si="3"/>
        <v>0</v>
      </c>
      <c r="J24" s="92">
        <f t="shared" si="3"/>
        <v>2116.3</v>
      </c>
      <c r="K24" s="91">
        <f t="shared" si="3"/>
        <v>12.699999999999363</v>
      </c>
      <c r="L24" s="91">
        <f t="shared" si="3"/>
        <v>4080.1</v>
      </c>
      <c r="M24" s="91">
        <f t="shared" si="3"/>
        <v>106665</v>
      </c>
      <c r="N24" s="93">
        <f>L24/M24</f>
        <v>0.03825153518023719</v>
      </c>
      <c r="O24" s="2"/>
      <c r="P24" s="82">
        <f>SUM(P4:P23)</f>
        <v>9.8</v>
      </c>
      <c r="Q24" s="82">
        <f>SUM(Q4:Q23)</f>
        <v>0</v>
      </c>
      <c r="R24" s="82">
        <f>SUM(R4:R23)</f>
        <v>0</v>
      </c>
      <c r="S24" s="119">
        <f>SUM(S4:S23)</f>
        <v>0</v>
      </c>
      <c r="T24" s="120"/>
      <c r="U24" s="82">
        <f>P24+Q24+S24+R24+T24</f>
        <v>9.8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7" t="s">
        <v>33</v>
      </c>
      <c r="Q27" s="117"/>
      <c r="R27" s="117"/>
      <c r="S27" s="11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 t="s">
        <v>29</v>
      </c>
      <c r="Q28" s="121"/>
      <c r="R28" s="121"/>
      <c r="S28" s="121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>
        <v>42768</v>
      </c>
      <c r="Q29" s="125">
        <v>9.799299999999999</v>
      </c>
      <c r="R29" s="125"/>
      <c r="S29" s="125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3"/>
      <c r="Q30" s="125"/>
      <c r="R30" s="125"/>
      <c r="S30" s="125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6" t="s">
        <v>45</v>
      </c>
      <c r="R32" s="127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8" t="s">
        <v>40</v>
      </c>
      <c r="R33" s="128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7" t="s">
        <v>30</v>
      </c>
      <c r="Q37" s="117"/>
      <c r="R37" s="117"/>
      <c r="S37" s="11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>
        <v>42768</v>
      </c>
      <c r="Q39" s="124">
        <v>114138.92399</v>
      </c>
      <c r="R39" s="124"/>
      <c r="S39" s="124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3"/>
      <c r="Q40" s="124"/>
      <c r="R40" s="124"/>
      <c r="S40" s="124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36" t="s">
        <v>76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7"/>
      <c r="N26" s="137"/>
    </row>
    <row r="27" spans="1:16" ht="54" customHeight="1">
      <c r="A27" s="129" t="s">
        <v>32</v>
      </c>
      <c r="B27" s="138" t="s">
        <v>43</v>
      </c>
      <c r="C27" s="138"/>
      <c r="D27" s="131" t="s">
        <v>49</v>
      </c>
      <c r="E27" s="132"/>
      <c r="F27" s="133" t="s">
        <v>44</v>
      </c>
      <c r="G27" s="134"/>
      <c r="H27" s="135" t="s">
        <v>52</v>
      </c>
      <c r="I27" s="131"/>
      <c r="J27" s="146"/>
      <c r="K27" s="147"/>
      <c r="L27" s="143" t="s">
        <v>36</v>
      </c>
      <c r="M27" s="144"/>
      <c r="N27" s="145"/>
      <c r="O27" s="139" t="s">
        <v>77</v>
      </c>
      <c r="P27" s="140"/>
    </row>
    <row r="28" spans="1:16" ht="30.75" customHeight="1">
      <c r="A28" s="130"/>
      <c r="B28" s="48" t="s">
        <v>78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34"/>
      <c r="P28" s="131"/>
    </row>
    <row r="29" spans="1:16" ht="23.25" customHeight="1" thickBot="1">
      <c r="A29" s="44">
        <f>лютий!Q39</f>
        <v>114138.92399</v>
      </c>
      <c r="B29" s="49">
        <v>1230</v>
      </c>
      <c r="C29" s="49">
        <v>11.69</v>
      </c>
      <c r="D29" s="49">
        <v>0</v>
      </c>
      <c r="E29" s="49">
        <v>0.04</v>
      </c>
      <c r="F29" s="49">
        <v>800</v>
      </c>
      <c r="G29" s="49">
        <v>90.12</v>
      </c>
      <c r="H29" s="49">
        <v>2</v>
      </c>
      <c r="I29" s="49">
        <v>1</v>
      </c>
      <c r="J29" s="49"/>
      <c r="K29" s="49"/>
      <c r="L29" s="63">
        <f>H29+F29+D29+J29+B29</f>
        <v>2032</v>
      </c>
      <c r="M29" s="50">
        <f>C29+E29+G29+I29</f>
        <v>102.85000000000001</v>
      </c>
      <c r="N29" s="51">
        <f>M29-L29</f>
        <v>-1929.15</v>
      </c>
      <c r="O29" s="141">
        <f>лютий!Q29</f>
        <v>9.799299999999999</v>
      </c>
      <c r="P29" s="142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47555.19</v>
      </c>
      <c r="F48" s="1" t="s">
        <v>22</v>
      </c>
      <c r="G48" s="6"/>
      <c r="H48" s="14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12780.98</v>
      </c>
      <c r="G49" s="6"/>
      <c r="H49" s="14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21783.94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3825.17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9756.07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3663.640000000021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102166.30000000002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11.69</v>
      </c>
    </row>
    <row r="59" spans="1:3" ht="25.5">
      <c r="A59" s="83" t="s">
        <v>54</v>
      </c>
      <c r="B59" s="9">
        <f>D29</f>
        <v>0</v>
      </c>
      <c r="C59" s="9">
        <f>E29</f>
        <v>0.04</v>
      </c>
    </row>
    <row r="60" spans="1:3" ht="12.75">
      <c r="A60" s="83" t="s">
        <v>55</v>
      </c>
      <c r="B60" s="9">
        <f>F29</f>
        <v>800</v>
      </c>
      <c r="C60" s="9">
        <f>G29</f>
        <v>90.12</v>
      </c>
    </row>
    <row r="61" spans="1:3" ht="25.5">
      <c r="A61" s="83" t="s">
        <v>56</v>
      </c>
      <c r="B61" s="9">
        <f>H29</f>
        <v>2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 hidden="1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68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69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70</v>
      </c>
      <c r="B21" s="15">
        <f>B20-B17</f>
        <v>729.6999999999971</v>
      </c>
    </row>
    <row r="22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2017-02-02T13:29:34Z</dcterms:modified>
  <cp:category/>
  <cp:version/>
  <cp:contentType/>
  <cp:contentStatus/>
</cp:coreProperties>
</file>